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ben\Downloads\"/>
    </mc:Choice>
  </mc:AlternateContent>
  <xr:revisionPtr revIDLastSave="0" documentId="13_ncr:1_{0364FBF9-15B8-43D1-B059-66B9FDBB9F70}" xr6:coauthVersionLast="47" xr6:coauthVersionMax="47" xr10:uidLastSave="{00000000-0000-0000-0000-000000000000}"/>
  <bookViews>
    <workbookView xWindow="2205" yWindow="2205" windowWidth="21600" windowHeight="11235" xr2:uid="{6B097931-D639-4532-8484-5705F3023AC5}"/>
  </bookViews>
  <sheets>
    <sheet name="Batch basis 2022.05.04" sheetId="1" r:id="rId1"/>
  </sheets>
  <definedNames>
    <definedName name="start_koelle">'Batch basis 2022.05.04'!$D$26</definedName>
    <definedName name="start_spire">'Batch basis 2022.05.04'!$D$15</definedName>
    <definedName name="start_stoeb">'Batch basis 2022.05.04'!$D$6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L8" i="1"/>
  <c r="D8" i="1" s="1"/>
  <c r="L4" i="1"/>
  <c r="D4" i="1" s="1"/>
  <c r="L3" i="1"/>
  <c r="D3" i="1" s="1"/>
  <c r="L2" i="1"/>
  <c r="D2" i="1" s="1"/>
  <c r="L5" i="1"/>
  <c r="D5" i="1" s="1"/>
  <c r="D15" i="1"/>
  <c r="L26" i="1" s="1"/>
  <c r="L12" i="1"/>
  <c r="D12" i="1" s="1"/>
  <c r="L9" i="1"/>
  <c r="D9" i="1" s="1"/>
  <c r="L15" i="1"/>
  <c r="L14" i="1"/>
  <c r="D11" i="1" s="1"/>
  <c r="L10" i="1"/>
  <c r="D10" i="1" s="1"/>
  <c r="L7" i="1"/>
  <c r="D26" i="1" l="1"/>
  <c r="L32" i="1" s="1"/>
  <c r="L23" i="1"/>
  <c r="L31" i="1"/>
  <c r="D23" i="1"/>
  <c r="L16" i="1"/>
  <c r="D16" i="1" s="1"/>
  <c r="L17" i="1"/>
  <c r="D17" i="1" s="1"/>
  <c r="L18" i="1"/>
  <c r="D18" i="1" s="1"/>
  <c r="L19" i="1"/>
  <c r="D19" i="1" s="1"/>
  <c r="L20" i="1"/>
  <c r="D20" i="1" s="1"/>
  <c r="L21" i="1"/>
  <c r="D21" i="1" s="1"/>
  <c r="L22" i="1"/>
  <c r="D22" i="1" s="1"/>
  <c r="L25" i="1"/>
  <c r="D13" i="1"/>
  <c r="C2" i="1"/>
  <c r="D7" i="1"/>
  <c r="L30" i="1" l="1"/>
  <c r="C15" i="1"/>
  <c r="D31" i="1"/>
  <c r="D30" i="1"/>
  <c r="C26" i="1" s="1"/>
  <c r="D24" i="1"/>
  <c r="L29" i="1"/>
  <c r="D28" i="1" s="1"/>
  <c r="L27" i="1"/>
  <c r="D27" i="1" s="1"/>
  <c r="L36" i="1"/>
  <c r="D35" i="1" l="1"/>
  <c r="D32" i="1"/>
  <c r="D33" i="1" s="1"/>
</calcChain>
</file>

<file path=xl/sharedStrings.xml><?xml version="1.0" encoding="utf-8"?>
<sst xmlns="http://schemas.openxmlformats.org/spreadsheetml/2006/main" count="64" uniqueCount="42">
  <si>
    <t>Bemanding</t>
  </si>
  <si>
    <t>Tidspunkt</t>
  </si>
  <si>
    <t>Opgave</t>
  </si>
  <si>
    <t>Kalender</t>
  </si>
  <si>
    <t>Tænd køleanlæg og støbeanlæg</t>
  </si>
  <si>
    <t>Vask kernerne</t>
  </si>
  <si>
    <t>Støbning</t>
  </si>
  <si>
    <t>Dræning (Tørlægges)</t>
  </si>
  <si>
    <t>Vendes</t>
  </si>
  <si>
    <t>Lægges i kølle</t>
  </si>
  <si>
    <t>Start omrører manuelt</t>
  </si>
  <si>
    <t>Maltning</t>
  </si>
  <si>
    <t>Kølning</t>
  </si>
  <si>
    <t>Døgn</t>
  </si>
  <si>
    <t>Instr.</t>
  </si>
  <si>
    <t>Udført</t>
  </si>
  <si>
    <t>Bemærkning</t>
  </si>
  <si>
    <t>kg.</t>
  </si>
  <si>
    <t>Tjek rengøring af støbeanlæg</t>
  </si>
  <si>
    <t>20 kg pr. sæk</t>
  </si>
  <si>
    <t>Sækkes</t>
  </si>
  <si>
    <t>Vej færdig malt</t>
  </si>
  <si>
    <t>Rengøring af spiregulv</t>
  </si>
  <si>
    <t xml:space="preserve">Rengør kølle </t>
  </si>
  <si>
    <t>Sæk malten og sæt etiket på</t>
  </si>
  <si>
    <t>Evt. fejl</t>
  </si>
  <si>
    <t>Husk</t>
  </si>
  <si>
    <t>Spray evt. med vand</t>
  </si>
  <si>
    <t>Tjek for bladspire</t>
  </si>
  <si>
    <t>Noter mængde i kg.</t>
  </si>
  <si>
    <t>Tjek at bundventilen er lukket</t>
  </si>
  <si>
    <t>Kør aftalt opskrift</t>
  </si>
  <si>
    <t>Tjek rensning og stop omrører</t>
  </si>
  <si>
    <t>Udlægning til spiring</t>
  </si>
  <si>
    <t>Kom vand i vandtank</t>
  </si>
  <si>
    <t>Udtag råvare. 100 kg</t>
  </si>
  <si>
    <t>Tjek for mug og skimmel</t>
  </si>
  <si>
    <t>Tjek for bladspire. Tjek spire%</t>
  </si>
  <si>
    <t>&gt;95</t>
  </si>
  <si>
    <t>Tjek for sur lugt/smag</t>
  </si>
  <si>
    <t>Udfyld Intern faktura</t>
  </si>
  <si>
    <t>Aflever til 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</si>
</sst>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/mm/yy\ hh:mm"/>
    <numFmt numFmtId="165" formatCode="[h]:mm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/>
    <xf numFmtId="0" fontId="5" fillId="0" borderId="0" xfId="0" applyFont="1"/>
    <xf numFmtId="0" fontId="5" fillId="0" borderId="1" xfId="0" applyFont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64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14" fontId="5" fillId="0" borderId="0" xfId="0" applyNumberFormat="1" applyFont="1"/>
    <xf numFmtId="165" fontId="2" fillId="0" borderId="2" xfId="0" applyNumberFormat="1" applyFont="1" applyBorder="1" applyAlignment="1">
      <alignment vertical="center" textRotation="90"/>
    </xf>
    <xf numFmtId="165" fontId="3" fillId="0" borderId="3" xfId="0" applyNumberFormat="1" applyFont="1" applyBorder="1" applyAlignment="1">
      <alignment vertical="center" textRotation="90"/>
    </xf>
    <xf numFmtId="165" fontId="3" fillId="0" borderId="4" xfId="0" applyNumberFormat="1" applyFont="1" applyBorder="1" applyAlignment="1">
      <alignment vertical="center" textRotation="90"/>
    </xf>
    <xf numFmtId="0" fontId="4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wrapText="1"/>
    </xf>
    <xf numFmtId="165" fontId="2" fillId="0" borderId="2" xfId="0" applyNumberFormat="1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165" fontId="2" fillId="0" borderId="3" xfId="0" applyNumberFormat="1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wrapText="1"/>
    </xf>
    <xf numFmtId="165" fontId="2" fillId="0" borderId="1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164" fontId="5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AC7CF-54CF-4F97-8523-2027435A71B1}">
  <sheetPr>
    <pageSetUpPr fitToPage="1"/>
  </sheetPr>
  <dimension ref="A1:L37"/>
  <sheetViews>
    <sheetView tabSelected="1" topLeftCell="D1" zoomScale="40" zoomScaleNormal="40" workbookViewId="0">
      <selection activeCell="D6" sqref="D6"/>
    </sheetView>
  </sheetViews>
  <sheetFormatPr defaultColWidth="8.85546875" defaultRowHeight="46.5" x14ac:dyDescent="0.7"/>
  <cols>
    <col min="1" max="1" width="16.28515625" style="6" hidden="1" customWidth="1"/>
    <col min="2" max="2" width="7.7109375" style="6" customWidth="1"/>
    <col min="3" max="3" width="5" style="6" customWidth="1"/>
    <col min="4" max="4" width="69.85546875" style="6" customWidth="1"/>
    <col min="5" max="5" width="1.140625" style="6" customWidth="1"/>
    <col min="6" max="6" width="91.28515625" style="6" customWidth="1"/>
    <col min="7" max="7" width="88.85546875" style="6" customWidth="1"/>
    <col min="8" max="8" width="21" style="6" customWidth="1"/>
    <col min="9" max="9" width="39.140625" style="6" customWidth="1"/>
    <col min="10" max="10" width="23.42578125" style="6" customWidth="1"/>
    <col min="11" max="11" width="15.28515625" style="22" customWidth="1"/>
    <col min="12" max="12" width="73.5703125" style="23" hidden="1" customWidth="1"/>
    <col min="13" max="16384" width="8.85546875" style="6"/>
  </cols>
  <sheetData>
    <row r="1" spans="1:12" ht="48" customHeight="1" x14ac:dyDescent="0.7">
      <c r="A1" s="2" t="s">
        <v>0</v>
      </c>
      <c r="B1" s="3"/>
      <c r="C1" s="1" t="s">
        <v>13</v>
      </c>
      <c r="D1" s="2" t="s">
        <v>1</v>
      </c>
      <c r="E1" s="2"/>
      <c r="F1" s="2" t="s">
        <v>2</v>
      </c>
      <c r="G1" s="2" t="s">
        <v>26</v>
      </c>
      <c r="H1" s="2" t="s">
        <v>15</v>
      </c>
      <c r="I1" s="2" t="s">
        <v>16</v>
      </c>
      <c r="J1" s="2" t="s">
        <v>25</v>
      </c>
      <c r="K1" s="4" t="s">
        <v>14</v>
      </c>
      <c r="L1" s="5" t="s">
        <v>3</v>
      </c>
    </row>
    <row r="2" spans="1:12" s="11" customFormat="1" ht="39.6" customHeight="1" x14ac:dyDescent="0.25">
      <c r="A2" s="7"/>
      <c r="B2" s="27" t="s">
        <v>6</v>
      </c>
      <c r="C2" s="24">
        <f>(D15-D6)/24</f>
        <v>7.4652777777676718E-2</v>
      </c>
      <c r="D2" s="8">
        <f>L2</f>
        <v>44911.583333333336</v>
      </c>
      <c r="E2" s="8"/>
      <c r="F2" s="9" t="s">
        <v>4</v>
      </c>
      <c r="G2" s="9"/>
      <c r="H2" s="9"/>
      <c r="I2" s="9"/>
      <c r="J2" s="9"/>
      <c r="K2" s="10">
        <v>2</v>
      </c>
      <c r="L2" s="8">
        <f>start_stoeb-(72/24)</f>
        <v>44911.583333333336</v>
      </c>
    </row>
    <row r="3" spans="1:12" s="11" customFormat="1" ht="39.6" customHeight="1" x14ac:dyDescent="0.25">
      <c r="A3" s="7"/>
      <c r="B3" s="28"/>
      <c r="C3" s="25"/>
      <c r="D3" s="12">
        <f>L3</f>
        <v>44911.583333333336</v>
      </c>
      <c r="E3" s="12"/>
      <c r="F3" s="7" t="s">
        <v>18</v>
      </c>
      <c r="G3" s="7"/>
      <c r="H3" s="7"/>
      <c r="I3" s="7"/>
      <c r="J3" s="7"/>
      <c r="K3" s="10">
        <v>2</v>
      </c>
      <c r="L3" s="8">
        <f>start_stoeb-(72/24)</f>
        <v>44911.583333333336</v>
      </c>
    </row>
    <row r="4" spans="1:12" s="11" customFormat="1" ht="39.6" customHeight="1" x14ac:dyDescent="0.25">
      <c r="A4" s="7"/>
      <c r="B4" s="28"/>
      <c r="C4" s="25"/>
      <c r="D4" s="12">
        <f>L4</f>
        <v>44911.583333333336</v>
      </c>
      <c r="E4" s="12"/>
      <c r="F4" s="7" t="s">
        <v>34</v>
      </c>
      <c r="G4" s="7"/>
      <c r="H4" s="7"/>
      <c r="I4" s="7"/>
      <c r="J4" s="7"/>
      <c r="K4" s="10">
        <v>2</v>
      </c>
      <c r="L4" s="8">
        <f>start_stoeb-(72/24)</f>
        <v>44911.583333333336</v>
      </c>
    </row>
    <row r="5" spans="1:12" s="11" customFormat="1" ht="39.6" customHeight="1" x14ac:dyDescent="0.25">
      <c r="A5" s="7"/>
      <c r="B5" s="28"/>
      <c r="C5" s="25"/>
      <c r="D5" s="12">
        <f>L5</f>
        <v>44911.583333333336</v>
      </c>
      <c r="E5" s="12"/>
      <c r="F5" s="7" t="s">
        <v>35</v>
      </c>
      <c r="G5" s="7" t="s">
        <v>29</v>
      </c>
      <c r="H5" s="7"/>
      <c r="I5" s="14" t="s">
        <v>17</v>
      </c>
      <c r="J5" s="14"/>
      <c r="K5" s="10">
        <v>2</v>
      </c>
      <c r="L5" s="8">
        <f>start_stoeb-(72/24)</f>
        <v>44911.583333333336</v>
      </c>
    </row>
    <row r="6" spans="1:12" s="11" customFormat="1" ht="39.6" customHeight="1" x14ac:dyDescent="0.25">
      <c r="A6" s="7"/>
      <c r="B6" s="28"/>
      <c r="C6" s="25"/>
      <c r="D6" s="42">
        <v>44914.583333333336</v>
      </c>
      <c r="E6" s="12"/>
      <c r="F6" s="7" t="s">
        <v>5</v>
      </c>
      <c r="G6" s="7"/>
      <c r="H6" s="7"/>
      <c r="I6" s="7"/>
      <c r="J6" s="7"/>
      <c r="K6" s="10">
        <v>2</v>
      </c>
      <c r="L6" s="8">
        <v>44599.583333333336</v>
      </c>
    </row>
    <row r="7" spans="1:12" s="11" customFormat="1" ht="39.6" customHeight="1" x14ac:dyDescent="0.25">
      <c r="A7" s="7"/>
      <c r="B7" s="28"/>
      <c r="C7" s="25"/>
      <c r="D7" s="12">
        <f>L7</f>
        <v>44914.583333333336</v>
      </c>
      <c r="E7" s="12"/>
      <c r="F7" s="7" t="s">
        <v>6</v>
      </c>
      <c r="G7" s="7" t="s">
        <v>30</v>
      </c>
      <c r="H7" s="7"/>
      <c r="I7" s="7"/>
      <c r="J7" s="7"/>
      <c r="K7" s="10">
        <v>2</v>
      </c>
      <c r="L7" s="12">
        <f>start_stoeb</f>
        <v>44914.583333333336</v>
      </c>
    </row>
    <row r="8" spans="1:12" s="11" customFormat="1" ht="39.6" customHeight="1" x14ac:dyDescent="0.25">
      <c r="A8" s="7"/>
      <c r="B8" s="28"/>
      <c r="C8" s="25"/>
      <c r="D8" s="12">
        <f>L8</f>
        <v>44914.75</v>
      </c>
      <c r="E8" s="12"/>
      <c r="F8" s="7" t="s">
        <v>7</v>
      </c>
      <c r="G8" s="7" t="s">
        <v>39</v>
      </c>
      <c r="H8" s="7"/>
      <c r="I8" s="7"/>
      <c r="J8" s="7"/>
      <c r="K8" s="10">
        <v>2</v>
      </c>
      <c r="L8" s="12">
        <f>start_stoeb+(4/24)</f>
        <v>44914.75</v>
      </c>
    </row>
    <row r="9" spans="1:12" s="11" customFormat="1" ht="39.6" customHeight="1" x14ac:dyDescent="0.25">
      <c r="A9" s="7"/>
      <c r="B9" s="28"/>
      <c r="C9" s="25"/>
      <c r="D9" s="12">
        <f>L9</f>
        <v>44915.375</v>
      </c>
      <c r="E9" s="12"/>
      <c r="F9" s="7" t="s">
        <v>6</v>
      </c>
      <c r="G9" s="7" t="s">
        <v>30</v>
      </c>
      <c r="H9" s="7"/>
      <c r="I9" s="7"/>
      <c r="J9" s="7"/>
      <c r="K9" s="10">
        <v>2</v>
      </c>
      <c r="L9" s="12">
        <f>start_stoeb+(19/24)</f>
        <v>44915.375</v>
      </c>
    </row>
    <row r="10" spans="1:12" s="11" customFormat="1" ht="39.6" customHeight="1" x14ac:dyDescent="0.25">
      <c r="A10" s="7"/>
      <c r="B10" s="28"/>
      <c r="C10" s="25"/>
      <c r="D10" s="12">
        <f>L10</f>
        <v>44915.458333333336</v>
      </c>
      <c r="E10" s="12"/>
      <c r="F10" s="7" t="s">
        <v>7</v>
      </c>
      <c r="G10" s="7"/>
      <c r="H10" s="7"/>
      <c r="I10" s="7"/>
      <c r="J10" s="7"/>
      <c r="K10" s="10">
        <v>2</v>
      </c>
      <c r="L10" s="12">
        <f>start_stoeb+(21/24)</f>
        <v>44915.458333333336</v>
      </c>
    </row>
    <row r="11" spans="1:12" s="11" customFormat="1" ht="39.6" customHeight="1" x14ac:dyDescent="0.25">
      <c r="A11" s="7"/>
      <c r="B11" s="28"/>
      <c r="C11" s="25"/>
      <c r="D11" s="12">
        <f>L14</f>
        <v>44915.583333333336</v>
      </c>
      <c r="E11" s="12"/>
      <c r="F11" s="7" t="s">
        <v>6</v>
      </c>
      <c r="G11" s="7" t="s">
        <v>30</v>
      </c>
      <c r="H11" s="7"/>
      <c r="I11" s="7"/>
      <c r="J11" s="7"/>
      <c r="K11" s="10">
        <v>2</v>
      </c>
      <c r="L11" s="12"/>
    </row>
    <row r="12" spans="1:12" s="11" customFormat="1" ht="39.6" customHeight="1" x14ac:dyDescent="0.25">
      <c r="A12" s="7"/>
      <c r="B12" s="28"/>
      <c r="C12" s="25"/>
      <c r="D12" s="12">
        <f>L12</f>
        <v>44915.666666666672</v>
      </c>
      <c r="E12" s="12"/>
      <c r="F12" s="7" t="s">
        <v>7</v>
      </c>
      <c r="G12" s="7"/>
      <c r="H12" s="7"/>
      <c r="I12" s="7"/>
      <c r="J12" s="7"/>
      <c r="K12" s="10">
        <v>2</v>
      </c>
      <c r="L12" s="12">
        <f>start_stoeb+(26/24)</f>
        <v>44915.666666666672</v>
      </c>
    </row>
    <row r="13" spans="1:12" s="11" customFormat="1" ht="39.6" customHeight="1" x14ac:dyDescent="0.25">
      <c r="A13" s="7"/>
      <c r="B13" s="28"/>
      <c r="C13" s="25"/>
      <c r="D13" s="12">
        <f>start_spire</f>
        <v>44916.375</v>
      </c>
      <c r="E13" s="12"/>
      <c r="F13" s="7" t="s">
        <v>22</v>
      </c>
      <c r="G13" s="7"/>
      <c r="H13" s="7"/>
      <c r="I13" s="7"/>
      <c r="J13" s="7"/>
      <c r="K13" s="13">
        <v>3</v>
      </c>
      <c r="L13" s="8"/>
    </row>
    <row r="14" spans="1:12" s="11" customFormat="1" ht="39.6" customHeight="1" x14ac:dyDescent="0.25">
      <c r="A14" s="7"/>
      <c r="B14" s="29"/>
      <c r="C14" s="26"/>
      <c r="D14" s="12"/>
      <c r="E14" s="12"/>
      <c r="F14" s="7"/>
      <c r="G14" s="7"/>
      <c r="H14" s="7"/>
      <c r="I14" s="7"/>
      <c r="J14" s="7"/>
      <c r="K14" s="13"/>
      <c r="L14" s="12">
        <f>start_stoeb+(24/24)</f>
        <v>44915.583333333336</v>
      </c>
    </row>
    <row r="15" spans="1:12" s="11" customFormat="1" ht="39.6" customHeight="1" x14ac:dyDescent="0.25">
      <c r="A15" s="7"/>
      <c r="B15" s="41" t="s">
        <v>11</v>
      </c>
      <c r="C15" s="40">
        <f>(D26-D15)/24</f>
        <v>9.5486111111010061E-2</v>
      </c>
      <c r="D15" s="8">
        <f>start_stoeb+(43/24)</f>
        <v>44916.375</v>
      </c>
      <c r="E15" s="8"/>
      <c r="F15" s="9" t="s">
        <v>33</v>
      </c>
      <c r="G15" s="9"/>
      <c r="H15" s="9"/>
      <c r="I15" s="9"/>
      <c r="J15" s="9"/>
      <c r="K15" s="10">
        <v>3</v>
      </c>
      <c r="L15" s="8">
        <f>start_stoeb+(26/24)</f>
        <v>44915.666666666672</v>
      </c>
    </row>
    <row r="16" spans="1:12" s="11" customFormat="1" ht="39.6" customHeight="1" x14ac:dyDescent="0.25">
      <c r="A16" s="7"/>
      <c r="B16" s="41"/>
      <c r="C16" s="40"/>
      <c r="D16" s="12">
        <f t="shared" ref="D16:D21" si="0">L16</f>
        <v>44916.583333333336</v>
      </c>
      <c r="E16" s="12"/>
      <c r="F16" s="7" t="s">
        <v>8</v>
      </c>
      <c r="G16" s="7"/>
      <c r="H16" s="7"/>
      <c r="I16" s="7"/>
      <c r="J16" s="7"/>
      <c r="K16" s="13">
        <v>3</v>
      </c>
      <c r="L16" s="12">
        <f>start_spire+(5/24)</f>
        <v>44916.583333333336</v>
      </c>
    </row>
    <row r="17" spans="1:12" s="11" customFormat="1" ht="39.6" customHeight="1" x14ac:dyDescent="0.25">
      <c r="A17" s="7"/>
      <c r="B17" s="41"/>
      <c r="C17" s="40"/>
      <c r="D17" s="12">
        <f t="shared" si="0"/>
        <v>44916.791666666664</v>
      </c>
      <c r="E17" s="12"/>
      <c r="F17" s="7" t="s">
        <v>8</v>
      </c>
      <c r="G17" s="7" t="s">
        <v>27</v>
      </c>
      <c r="H17" s="7"/>
      <c r="I17" s="7"/>
      <c r="J17" s="7"/>
      <c r="K17" s="13">
        <v>3</v>
      </c>
      <c r="L17" s="12">
        <f>start_spire+(10/24)</f>
        <v>44916.791666666664</v>
      </c>
    </row>
    <row r="18" spans="1:12" s="11" customFormat="1" ht="39.6" customHeight="1" x14ac:dyDescent="0.25">
      <c r="A18" s="7"/>
      <c r="B18" s="41"/>
      <c r="C18" s="40"/>
      <c r="D18" s="12">
        <f t="shared" si="0"/>
        <v>44917.375</v>
      </c>
      <c r="E18" s="12"/>
      <c r="F18" s="7" t="s">
        <v>8</v>
      </c>
      <c r="G18" s="7" t="s">
        <v>39</v>
      </c>
      <c r="H18" s="7"/>
      <c r="I18" s="7"/>
      <c r="J18" s="7"/>
      <c r="K18" s="13">
        <v>3</v>
      </c>
      <c r="L18" s="12">
        <f>start_spire+(24/24)</f>
        <v>44917.375</v>
      </c>
    </row>
    <row r="19" spans="1:12" s="11" customFormat="1" ht="39.6" customHeight="1" x14ac:dyDescent="0.25">
      <c r="A19" s="7"/>
      <c r="B19" s="41"/>
      <c r="C19" s="40"/>
      <c r="D19" s="12">
        <f t="shared" si="0"/>
        <v>44917.583333333336</v>
      </c>
      <c r="E19" s="12"/>
      <c r="F19" s="7" t="s">
        <v>8</v>
      </c>
      <c r="G19" s="7" t="s">
        <v>28</v>
      </c>
      <c r="H19" s="7"/>
      <c r="I19" s="7"/>
      <c r="J19" s="7"/>
      <c r="K19" s="13">
        <v>3</v>
      </c>
      <c r="L19" s="12">
        <f>start_spire+(29/24)</f>
        <v>44917.583333333336</v>
      </c>
    </row>
    <row r="20" spans="1:12" s="11" customFormat="1" ht="39.6" customHeight="1" x14ac:dyDescent="0.25">
      <c r="A20" s="7"/>
      <c r="B20" s="41"/>
      <c r="C20" s="40"/>
      <c r="D20" s="12">
        <f t="shared" si="0"/>
        <v>44917.791666666664</v>
      </c>
      <c r="E20" s="12"/>
      <c r="F20" s="7" t="s">
        <v>8</v>
      </c>
      <c r="G20" s="7" t="s">
        <v>27</v>
      </c>
      <c r="H20" s="7"/>
      <c r="I20" s="7"/>
      <c r="J20" s="7"/>
      <c r="K20" s="13">
        <v>3</v>
      </c>
      <c r="L20" s="12">
        <f>start_spire+(34/24)</f>
        <v>44917.791666666664</v>
      </c>
    </row>
    <row r="21" spans="1:12" s="11" customFormat="1" ht="39.6" customHeight="1" x14ac:dyDescent="0.25">
      <c r="A21" s="7"/>
      <c r="B21" s="41"/>
      <c r="C21" s="40"/>
      <c r="D21" s="12">
        <f t="shared" si="0"/>
        <v>44918.375</v>
      </c>
      <c r="E21" s="12"/>
      <c r="F21" s="7" t="s">
        <v>8</v>
      </c>
      <c r="G21" s="7" t="s">
        <v>39</v>
      </c>
      <c r="H21" s="7"/>
      <c r="I21" s="7"/>
      <c r="J21" s="7"/>
      <c r="K21" s="13">
        <v>3</v>
      </c>
      <c r="L21" s="12">
        <f>start_spire+(48/24)</f>
        <v>44918.375</v>
      </c>
    </row>
    <row r="22" spans="1:12" s="11" customFormat="1" ht="39.6" customHeight="1" x14ac:dyDescent="0.25">
      <c r="A22" s="7"/>
      <c r="B22" s="41"/>
      <c r="C22" s="40"/>
      <c r="D22" s="12">
        <f t="shared" ref="D22" si="1">L22</f>
        <v>44918.583333333336</v>
      </c>
      <c r="E22" s="12"/>
      <c r="F22" s="7" t="s">
        <v>8</v>
      </c>
      <c r="G22" s="7" t="s">
        <v>39</v>
      </c>
      <c r="H22" s="7"/>
      <c r="I22" s="7"/>
      <c r="J22" s="7"/>
      <c r="K22" s="13">
        <v>3</v>
      </c>
      <c r="L22" s="12">
        <f>start_spire+(53/24)</f>
        <v>44918.583333333336</v>
      </c>
    </row>
    <row r="23" spans="1:12" s="11" customFormat="1" ht="39.6" customHeight="1" x14ac:dyDescent="0.25">
      <c r="A23" s="7"/>
      <c r="B23" s="41"/>
      <c r="C23" s="40"/>
      <c r="D23" s="12">
        <f t="shared" ref="D23" si="2">L23</f>
        <v>44918.666666666664</v>
      </c>
      <c r="E23" s="12"/>
      <c r="F23" s="7" t="s">
        <v>8</v>
      </c>
      <c r="G23" s="7" t="s">
        <v>37</v>
      </c>
      <c r="H23" s="7"/>
      <c r="I23" s="7" t="s">
        <v>38</v>
      </c>
      <c r="J23" s="7"/>
      <c r="K23" s="13">
        <v>3</v>
      </c>
      <c r="L23" s="12">
        <f>start_spire+(55/24)</f>
        <v>44918.666666666664</v>
      </c>
    </row>
    <row r="24" spans="1:12" s="11" customFormat="1" ht="39.6" customHeight="1" x14ac:dyDescent="0.25">
      <c r="A24" s="7"/>
      <c r="B24" s="41"/>
      <c r="C24" s="40"/>
      <c r="D24" s="12">
        <f>start_koelle</f>
        <v>44918.666666666664</v>
      </c>
      <c r="E24" s="12"/>
      <c r="F24" s="7" t="s">
        <v>22</v>
      </c>
      <c r="G24" s="7" t="s">
        <v>36</v>
      </c>
      <c r="H24" s="7"/>
      <c r="I24" s="7"/>
      <c r="J24" s="7"/>
      <c r="K24" s="13">
        <v>3</v>
      </c>
      <c r="L24" s="12"/>
    </row>
    <row r="25" spans="1:12" s="11" customFormat="1" ht="39.6" customHeight="1" x14ac:dyDescent="0.25">
      <c r="A25" s="7"/>
      <c r="B25" s="41"/>
      <c r="C25" s="40"/>
      <c r="D25" s="12"/>
      <c r="E25" s="12"/>
      <c r="F25" s="7"/>
      <c r="G25" s="7"/>
      <c r="H25" s="7"/>
      <c r="I25" s="7"/>
      <c r="J25" s="7"/>
      <c r="K25" s="13"/>
      <c r="L25" s="12">
        <f>start_spire+(57/24)</f>
        <v>44918.75</v>
      </c>
    </row>
    <row r="26" spans="1:12" ht="39.6" customHeight="1" x14ac:dyDescent="0.7">
      <c r="A26" s="15"/>
      <c r="B26" s="30" t="s">
        <v>12</v>
      </c>
      <c r="C26" s="35">
        <f>(D30-D26)/24</f>
        <v>8.3333333333333329E-2</v>
      </c>
      <c r="D26" s="16">
        <f>start_spire+(55/24)</f>
        <v>44918.666666666664</v>
      </c>
      <c r="E26" s="16"/>
      <c r="F26" s="17" t="s">
        <v>9</v>
      </c>
      <c r="G26" s="17"/>
      <c r="H26" s="17"/>
      <c r="I26" s="17"/>
      <c r="J26" s="17"/>
      <c r="K26" s="18">
        <v>4</v>
      </c>
      <c r="L26" s="16">
        <f>start_spire+(94/24)</f>
        <v>44920.291666666664</v>
      </c>
    </row>
    <row r="27" spans="1:12" ht="39.6" customHeight="1" x14ac:dyDescent="0.7">
      <c r="A27" s="15"/>
      <c r="B27" s="31"/>
      <c r="C27" s="36"/>
      <c r="D27" s="19">
        <f>L27</f>
        <v>44918.666666666664</v>
      </c>
      <c r="E27" s="19"/>
      <c r="F27" s="15" t="s">
        <v>31</v>
      </c>
      <c r="G27" s="15"/>
      <c r="H27" s="15"/>
      <c r="I27" s="15"/>
      <c r="J27" s="15"/>
      <c r="K27" s="20">
        <v>4</v>
      </c>
      <c r="L27" s="19">
        <f>start_koelle</f>
        <v>44918.666666666664</v>
      </c>
    </row>
    <row r="28" spans="1:12" ht="39.6" customHeight="1" x14ac:dyDescent="0.7">
      <c r="A28" s="15"/>
      <c r="B28" s="31"/>
      <c r="C28" s="36"/>
      <c r="D28" s="19">
        <f>L29</f>
        <v>44919.666666666664</v>
      </c>
      <c r="E28" s="19"/>
      <c r="F28" s="15" t="s">
        <v>31</v>
      </c>
      <c r="G28" s="7" t="s">
        <v>39</v>
      </c>
      <c r="H28" s="15"/>
      <c r="I28" s="15"/>
      <c r="J28" s="15"/>
      <c r="K28" s="20">
        <v>4</v>
      </c>
      <c r="L28" s="19"/>
    </row>
    <row r="29" spans="1:12" ht="39.6" customHeight="1" x14ac:dyDescent="0.7">
      <c r="A29" s="15"/>
      <c r="B29" s="32"/>
      <c r="C29" s="37"/>
      <c r="D29" s="19"/>
      <c r="E29" s="19"/>
      <c r="F29" s="15"/>
      <c r="G29" s="15"/>
      <c r="H29" s="15"/>
      <c r="I29" s="15"/>
      <c r="J29" s="15"/>
      <c r="K29" s="20"/>
      <c r="L29" s="19">
        <f>start_koelle+(24/24)</f>
        <v>44919.666666666664</v>
      </c>
    </row>
    <row r="30" spans="1:12" ht="39.6" customHeight="1" x14ac:dyDescent="0.7">
      <c r="A30" s="15"/>
      <c r="B30" s="30" t="s">
        <v>20</v>
      </c>
      <c r="C30" s="35"/>
      <c r="D30" s="16">
        <f>L30</f>
        <v>44920.666666666664</v>
      </c>
      <c r="E30" s="16"/>
      <c r="F30" s="17" t="s">
        <v>10</v>
      </c>
      <c r="G30" s="17"/>
      <c r="H30" s="17"/>
      <c r="I30" s="17"/>
      <c r="J30" s="17"/>
      <c r="K30" s="18">
        <v>4</v>
      </c>
      <c r="L30" s="16">
        <f>start_koelle+(48/24)</f>
        <v>44920.666666666664</v>
      </c>
    </row>
    <row r="31" spans="1:12" ht="39.6" customHeight="1" x14ac:dyDescent="0.7">
      <c r="A31" s="15"/>
      <c r="B31" s="33"/>
      <c r="C31" s="38"/>
      <c r="D31" s="19">
        <f>L31</f>
        <v>44921.625</v>
      </c>
      <c r="E31" s="19"/>
      <c r="F31" s="15" t="s">
        <v>32</v>
      </c>
      <c r="G31" s="15"/>
      <c r="H31" s="15"/>
      <c r="I31" s="15"/>
      <c r="J31" s="15"/>
      <c r="K31" s="20">
        <v>4</v>
      </c>
      <c r="L31" s="19">
        <f>start_koelle+(71/24)</f>
        <v>44921.625</v>
      </c>
    </row>
    <row r="32" spans="1:12" ht="39.6" customHeight="1" x14ac:dyDescent="0.7">
      <c r="A32" s="15"/>
      <c r="B32" s="33"/>
      <c r="C32" s="38"/>
      <c r="D32" s="19">
        <f>L32</f>
        <v>44925.541666666664</v>
      </c>
      <c r="E32" s="19"/>
      <c r="F32" s="15" t="s">
        <v>24</v>
      </c>
      <c r="G32" s="15" t="s">
        <v>19</v>
      </c>
      <c r="H32" s="15"/>
      <c r="J32" s="15"/>
      <c r="K32" s="20">
        <v>5</v>
      </c>
      <c r="L32" s="19">
        <f>start_koelle+(165/24)</f>
        <v>44925.541666666664</v>
      </c>
    </row>
    <row r="33" spans="1:12" ht="39.6" customHeight="1" x14ac:dyDescent="0.7">
      <c r="A33" s="15"/>
      <c r="B33" s="33"/>
      <c r="C33" s="38"/>
      <c r="D33" s="19">
        <f>D32</f>
        <v>44925.541666666664</v>
      </c>
      <c r="E33" s="19"/>
      <c r="F33" s="15" t="s">
        <v>21</v>
      </c>
      <c r="G33" s="15"/>
      <c r="H33" s="15"/>
      <c r="I33" s="21" t="s">
        <v>17</v>
      </c>
      <c r="J33" s="21"/>
      <c r="K33" s="20">
        <v>5</v>
      </c>
      <c r="L33" s="16"/>
    </row>
    <row r="34" spans="1:12" ht="39.6" customHeight="1" x14ac:dyDescent="0.7">
      <c r="A34" s="15"/>
      <c r="B34" s="33"/>
      <c r="C34" s="38"/>
      <c r="D34" s="19">
        <f>D33</f>
        <v>44925.541666666664</v>
      </c>
      <c r="E34" s="19"/>
      <c r="F34" s="15" t="s">
        <v>40</v>
      </c>
      <c r="G34" s="15" t="s">
        <v>41</v>
      </c>
      <c r="H34" s="15"/>
      <c r="I34" s="21"/>
      <c r="J34" s="21"/>
      <c r="K34" s="20">
        <v>5</v>
      </c>
      <c r="L34" s="16"/>
    </row>
    <row r="35" spans="1:12" ht="39.6" customHeight="1" x14ac:dyDescent="0.7">
      <c r="A35" s="15"/>
      <c r="B35" s="33"/>
      <c r="C35" s="38"/>
      <c r="D35" s="19">
        <f>L32</f>
        <v>44925.541666666664</v>
      </c>
      <c r="E35" s="19"/>
      <c r="F35" s="15" t="s">
        <v>23</v>
      </c>
      <c r="G35" s="15"/>
      <c r="H35" s="15"/>
      <c r="I35" s="21"/>
      <c r="J35" s="21"/>
      <c r="K35" s="20">
        <v>4</v>
      </c>
      <c r="L35" s="16"/>
    </row>
    <row r="36" spans="1:12" ht="39.6" customHeight="1" x14ac:dyDescent="0.7">
      <c r="A36" s="15"/>
      <c r="B36" s="34"/>
      <c r="C36" s="39"/>
      <c r="D36" s="19"/>
      <c r="E36" s="15"/>
      <c r="F36" s="15"/>
      <c r="G36" s="15"/>
      <c r="H36" s="15"/>
      <c r="I36" s="15"/>
      <c r="J36" s="15"/>
      <c r="K36" s="20"/>
      <c r="L36" s="19">
        <f>start_koelle+(72/24)</f>
        <v>44921.666666666664</v>
      </c>
    </row>
    <row r="37" spans="1:12" x14ac:dyDescent="0.7">
      <c r="L37" s="19"/>
    </row>
  </sheetData>
  <mergeCells count="8">
    <mergeCell ref="C2:C14"/>
    <mergeCell ref="B2:B14"/>
    <mergeCell ref="B26:B29"/>
    <mergeCell ref="B30:B36"/>
    <mergeCell ref="C26:C29"/>
    <mergeCell ref="C30:C36"/>
    <mergeCell ref="C15:C25"/>
    <mergeCell ref="B15:B25"/>
  </mergeCells>
  <pageMargins left="0.23622047244094491" right="0.23622047244094491" top="0.74803149606299213" bottom="0.74803149606299213" header="0.31496062992125984" footer="0.31496062992125984"/>
  <pageSetup paperSize="9" scale="35" orientation="landscape" horizontalDpi="4294967293" r:id="rId1"/>
  <headerFooter>
    <oddHeader>&amp;L&amp;"-,Fed"&amp;36&amp;A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3</vt:i4>
      </vt:variant>
    </vt:vector>
  </HeadingPairs>
  <TitlesOfParts>
    <vt:vector size="4" baseType="lpstr">
      <vt:lpstr>Batch basis 2022.05.04</vt:lpstr>
      <vt:lpstr>start_koelle</vt:lpstr>
      <vt:lpstr>start_spire</vt:lpstr>
      <vt:lpstr>start_stoeb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Esben</dc:creator>
  <cp:lastModifiedBy>Inge-Marie og Esben</cp:lastModifiedBy>
  <cp:lastPrinted>2023-02-21T16:44:19Z</cp:lastPrinted>
  <dcterms:created xsi:type="dcterms:W3CDTF">2021-01-13T14:36:14Z</dcterms:created>
  <dcterms:modified xsi:type="dcterms:W3CDTF">2025-12-10T14:15:34Z</dcterms:modified>
</cp:coreProperties>
</file>